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<sst xmlns="http://schemas.openxmlformats.org/spreadsheetml/2006/main" count="408" uniqueCount="241">
  <si>
    <t>(С) ООО "Эрикос-ЦСП" 1998-2004 СМЕТА ПЛЮС версия 3.1</t>
  </si>
  <si>
    <t>Заказчик:  МБОУ "Средняя общеобразовательная школа №6"</t>
  </si>
  <si>
    <t>Подрядчик: &lt;&gt;</t>
  </si>
  <si>
    <t>Утверждаю</t>
  </si>
  <si>
    <t>Договор:</t>
  </si>
  <si>
    <t>Начальник управления образования</t>
  </si>
  <si>
    <t>Объект: ул.Ермака, д.7;   ул.Садовая, д.72.</t>
  </si>
  <si>
    <t>__________ Н.И. Бобровская</t>
  </si>
  <si>
    <t>"___"_____________2011г.</t>
  </si>
  <si>
    <t xml:space="preserve">Монтаж системы видеонаблюдения  </t>
  </si>
  <si>
    <t>Сметная  стоимость</t>
  </si>
  <si>
    <t>тыс.руб.</t>
  </si>
  <si>
    <t>Основание: предписание, дефектный акт.</t>
  </si>
  <si>
    <t>Норм. трудоемкость</t>
  </si>
  <si>
    <t>чел/час</t>
  </si>
  <si>
    <t>Составлена в ценах 2001 г.</t>
  </si>
  <si>
    <t>Сметная  зар.  плата</t>
  </si>
  <si>
    <t xml:space="preserve"> </t>
  </si>
  <si>
    <t>Стоим.единицы, руб.</t>
  </si>
  <si>
    <t>Общая стоимость, руб.</t>
  </si>
  <si>
    <t>Затраты труда ра-</t>
  </si>
  <si>
    <t>№ / №</t>
  </si>
  <si>
    <t>Обоснование</t>
  </si>
  <si>
    <t xml:space="preserve"> Н а и м е н о в а н и е  р а б о т </t>
  </si>
  <si>
    <t>Кол - во</t>
  </si>
  <si>
    <t>Всего</t>
  </si>
  <si>
    <t>Экспл.</t>
  </si>
  <si>
    <t>Основной</t>
  </si>
  <si>
    <t>бочих, не занятых</t>
  </si>
  <si>
    <t>сметной</t>
  </si>
  <si>
    <t>и    з а т р а т</t>
  </si>
  <si>
    <t>машин</t>
  </si>
  <si>
    <t>Стоимость</t>
  </si>
  <si>
    <t>заработ-</t>
  </si>
  <si>
    <t>обслуживанием ме-</t>
  </si>
  <si>
    <t>п / п</t>
  </si>
  <si>
    <t>стоимости</t>
  </si>
  <si>
    <t>Основная</t>
  </si>
  <si>
    <t>в т.ч.</t>
  </si>
  <si>
    <t>мате-</t>
  </si>
  <si>
    <t>ной</t>
  </si>
  <si>
    <t>ханизмов, чел - час</t>
  </si>
  <si>
    <t>[ед. изм.]</t>
  </si>
  <si>
    <t>заработн.</t>
  </si>
  <si>
    <t>риалов</t>
  </si>
  <si>
    <t>платы</t>
  </si>
  <si>
    <t>Обслуживающих мех</t>
  </si>
  <si>
    <t>плата</t>
  </si>
  <si>
    <t>на един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</si>
  <si>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</si>
  <si>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</si>
  <si>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</si>
  <si>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</si>
  <si>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</si>
  <si>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</si>
  <si>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</si>
  <si>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</si>
  <si>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</si>
  <si>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</si>
  <si>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</si>
  <si>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</si>
  <si>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</si>
  <si>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</si>
  <si>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Раздел 1. Монтажные работы</t>
  </si>
  <si>
    <t xml:space="preserve">    1</t>
  </si>
  <si>
    <t>10-08-001-03    Применительно</t>
  </si>
  <si>
    <t>Установка видеорегистратора</t>
  </si>
  <si>
    <t>0.5
 [10 лучей]</t>
  </si>
  <si>
    <t xml:space="preserve">    2</t>
  </si>
  <si>
    <t>10-08-001-05   Применительно</t>
  </si>
  <si>
    <t>Установка РИП</t>
  </si>
  <si>
    <t>10
 [шт]</t>
  </si>
  <si>
    <t xml:space="preserve"> 188,81
         184,32</t>
  </si>
  <si>
    <t xml:space="preserve">    3</t>
  </si>
  <si>
    <t>10-08-002-02  Применительно</t>
  </si>
  <si>
    <t>Видеокамера</t>
  </si>
  <si>
    <t>65
 [шт]</t>
  </si>
  <si>
    <t xml:space="preserve">          63,28
          60,56</t>
  </si>
  <si>
    <t xml:space="preserve">    4</t>
  </si>
  <si>
    <t xml:space="preserve">10-01-051-34  </t>
  </si>
  <si>
    <t>Разделка и включение кабелей и проводов. Провод одножильный при пайке и отпайке</t>
  </si>
  <si>
    <t>0.14
 [100 концов]</t>
  </si>
  <si>
    <t xml:space="preserve">          95,38
          93,87</t>
  </si>
  <si>
    <t xml:space="preserve">    5</t>
  </si>
  <si>
    <t>10-06-032-01</t>
  </si>
  <si>
    <t>Измерение кабелей. Комплекс измерений постоянным током смонтированных парных кабелей до и после включения в оконечные устройства</t>
  </si>
  <si>
    <t>0.07
 [100 пар]</t>
  </si>
  <si>
    <t xml:space="preserve">         400,64
         393,64</t>
  </si>
  <si>
    <t>Итого прямые затраты</t>
  </si>
  <si>
    <t>Накладные расходы [Н43=80% по поз.1-4, Н43=100% по поз.5]</t>
  </si>
  <si>
    <t>Сметная прибыль [Н49=60% по поз.1-4, Н49=65% по поз.5]</t>
  </si>
  <si>
    <t>Всего по разделу</t>
  </si>
  <si>
    <t>Нормативная трудоемкость по разделу</t>
  </si>
  <si>
    <t>Сметная зарплата по разделу</t>
  </si>
  <si>
    <t>Раздел 2. Электромонтажные работы</t>
  </si>
  <si>
    <t xml:space="preserve">    6</t>
  </si>
  <si>
    <t>08-02-396-5</t>
  </si>
  <si>
    <t>КОРОБА МЕТАЛЛИЧЕСКИЕ. Короба по стенам и потолкам</t>
  </si>
  <si>
    <t>10
 [100 м]</t>
  </si>
  <si>
    <t xml:space="preserve">        4816,94
        1112,58</t>
  </si>
  <si>
    <t xml:space="preserve">        1337,36
         452,12</t>
  </si>
  <si>
    <t xml:space="preserve">      13 373,60
       4 521,20</t>
  </si>
  <si>
    <t xml:space="preserve">          37,60
          14,10</t>
  </si>
  <si>
    <t xml:space="preserve">         376,00
         141,00</t>
  </si>
  <si>
    <t xml:space="preserve">    7</t>
  </si>
  <si>
    <t>08-02-399-1</t>
  </si>
  <si>
    <t xml:space="preserve">ПРОВОДА В КОРОБАХ. </t>
  </si>
  <si>
    <t>9
 [100 м]</t>
  </si>
  <si>
    <t xml:space="preserve">          99,85
          54,68</t>
  </si>
  <si>
    <t xml:space="preserve">         898,65
         492,12</t>
  </si>
  <si>
    <t xml:space="preserve">           3,52
           1,58</t>
  </si>
  <si>
    <t xml:space="preserve">    8</t>
  </si>
  <si>
    <t>08-02-402-1</t>
  </si>
  <si>
    <t xml:space="preserve">КАБЕЛИ ПО УСТАНОВЛЕННЫМ КОНСТРУКЦИЯМ И ЛОТКАМ С УСТАНОВКОЙ ОТВЕТВИТЕЛЬНЫХ КОРОБОК. </t>
  </si>
  <si>
    <t>0.9
 [100 м]</t>
  </si>
  <si>
    <t xml:space="preserve">        1824,48
         452,73</t>
  </si>
  <si>
    <t xml:space="preserve">        1140,81
         194,79</t>
  </si>
  <si>
    <t xml:space="preserve">       1 026,73
         175,31</t>
  </si>
  <si>
    <t xml:space="preserve">          15,30
           7,17</t>
  </si>
  <si>
    <t xml:space="preserve">          13,77
           6,45</t>
  </si>
  <si>
    <t xml:space="preserve">    9</t>
  </si>
  <si>
    <t>08-02-144-1</t>
  </si>
  <si>
    <t xml:space="preserve">ПРИСОЕДИНЕНИЕ К ЗАЖИМАМ ЖИЛ ПРОВОДОВ ИЛИ КАБЕЛЕЙ. </t>
  </si>
  <si>
    <t>0.14
 [100 шт]</t>
  </si>
  <si>
    <t xml:space="preserve">      15 298,98
       5 188,63</t>
  </si>
  <si>
    <t xml:space="preserve">  423,13         161,67</t>
  </si>
  <si>
    <t>Накладные расходы [Н43=95% по поз.6-9]</t>
  </si>
  <si>
    <t>Сметная прибыль [Н49=65% по поз.6-9]</t>
  </si>
  <si>
    <t>423,13         161,67</t>
  </si>
  <si>
    <t>Раздел 3. Строительные и пусконаладочные работы</t>
  </si>
  <si>
    <t xml:space="preserve">   10</t>
  </si>
  <si>
    <t>46-03-009-3</t>
  </si>
  <si>
    <t xml:space="preserve">Пробивка в кирпичных стенах отверстий круглых </t>
  </si>
  <si>
    <t>2.6
 [100 шт]</t>
  </si>
  <si>
    <t xml:space="preserve">        3509,80
        1323,67</t>
  </si>
  <si>
    <t xml:space="preserve">        2186,13
         442,55</t>
  </si>
  <si>
    <t xml:space="preserve">       5 683,94
       1 150,63</t>
  </si>
  <si>
    <t xml:space="preserve">          45,77
          14,62</t>
  </si>
  <si>
    <t xml:space="preserve">         119,00
          38,01</t>
  </si>
  <si>
    <t xml:space="preserve">   11</t>
  </si>
  <si>
    <t>01-06-001-01</t>
  </si>
  <si>
    <t xml:space="preserve">Система постоянного тока </t>
  </si>
  <si>
    <t>5
 [система]</t>
  </si>
  <si>
    <t xml:space="preserve">    1303,20        1303,20</t>
  </si>
  <si>
    <t xml:space="preserve">   12</t>
  </si>
  <si>
    <t>02-01-001-02  Применительно</t>
  </si>
  <si>
    <t>Система  управления на 8 каналов</t>
  </si>
  <si>
    <t>3
 [канал]</t>
  </si>
  <si>
    <t xml:space="preserve">  315,79         315,79</t>
  </si>
  <si>
    <t>288,35          38,01</t>
  </si>
  <si>
    <t>Накладные расходы [Н43=110% по поз.10, Н43=65% по поз.11-12]</t>
  </si>
  <si>
    <t>Сметная прибыль [Н49=70% по поз.10, Н49=40% по поз.11-12]</t>
  </si>
  <si>
    <t>Итого по разделам 1-3</t>
  </si>
  <si>
    <t>Протокол</t>
  </si>
  <si>
    <t>Раздел 4. Материалы, не учтенные ценником</t>
  </si>
  <si>
    <t xml:space="preserve">   14</t>
  </si>
  <si>
    <t>Прайс - лист</t>
  </si>
  <si>
    <t>Монитор 21"</t>
  </si>
  <si>
    <t>5
 [шт]</t>
  </si>
  <si>
    <t xml:space="preserve">   15</t>
  </si>
  <si>
    <t>Видеорегистратор 16-и канальный Н264, SATA 21, сеть, запись 400 к/с(CIF) на все,   PTZ, видео вых. VGA HDMI, RS485, мышь, пульт ДУ, блок питания</t>
  </si>
  <si>
    <t xml:space="preserve">   16</t>
  </si>
  <si>
    <t>Скат 1200</t>
  </si>
  <si>
    <t>19
 [шт]</t>
  </si>
  <si>
    <t xml:space="preserve">   17</t>
  </si>
  <si>
    <t>АКБ 12А/ч</t>
  </si>
  <si>
    <t xml:space="preserve">   18</t>
  </si>
  <si>
    <t>Кабель РК-75</t>
  </si>
  <si>
    <t>7200
 [м]</t>
  </si>
  <si>
    <t xml:space="preserve">   19</t>
  </si>
  <si>
    <t>В/камера INNOVI IV 350U, 0,001люкс, процессор HAWK CCD 600твл (SONI 1/3), ИКподсветка, дальность подстветки 50м, встроенный термоэлемент (до -50С)</t>
  </si>
  <si>
    <t>26
 [шт]</t>
  </si>
  <si>
    <t xml:space="preserve">   20</t>
  </si>
  <si>
    <t>В/камера NOVICAM 98A. 0,05люкс, 540 твл (SONI 1/3 Super HAD). купольная, объектив варифокальный с ручной диафграммой 2,8мм - 12мм</t>
  </si>
  <si>
    <t>39
 [шт]</t>
  </si>
  <si>
    <t xml:space="preserve">   21</t>
  </si>
  <si>
    <t>Жесткий диск DD 1 Tb SEAGATE 32 Mb SATA2</t>
  </si>
  <si>
    <t xml:space="preserve">   22</t>
  </si>
  <si>
    <t>Разъем BNC</t>
  </si>
  <si>
    <t>130
 [шт]</t>
  </si>
  <si>
    <t>Короб Legrand 12.5*25</t>
  </si>
  <si>
    <t>1000
 [м]</t>
  </si>
  <si>
    <t>Итого по разделу 4</t>
  </si>
  <si>
    <t>Нормативная трудоемкость</t>
  </si>
  <si>
    <t>Сметная зарплата</t>
  </si>
  <si>
    <t>Итого по разделам 1-4</t>
  </si>
  <si>
    <t>Всего по смете</t>
  </si>
  <si>
    <t>Всего с НДС</t>
  </si>
  <si>
    <t>Составил</t>
  </si>
  <si>
    <t>А.А.Тарасюк</t>
  </si>
  <si>
    <t>Директор МБУ "Производственная группа"</t>
  </si>
  <si>
    <t>М.Ю.Анчугова</t>
  </si>
  <si>
    <t>Всего по разделам 1-3</t>
  </si>
  <si>
    <t xml:space="preserve">Накладные расходы </t>
  </si>
  <si>
    <t xml:space="preserve">Сметная прибыль </t>
  </si>
  <si>
    <t>Локальная смета 28-06</t>
  </si>
  <si>
    <t xml:space="preserve">   363,36         363,36</t>
  </si>
  <si>
    <t xml:space="preserve">  242,30         104,16</t>
  </si>
  <si>
    <t xml:space="preserve">    31,68          14,22</t>
  </si>
  <si>
    <t xml:space="preserve">   576,52         561,06</t>
  </si>
  <si>
    <t>Согласовано</t>
  </si>
  <si>
    <t>Первый заместитель главы города Югорска</t>
  </si>
  <si>
    <t>____________ М.И.Бодак</t>
  </si>
  <si>
    <t>"___"___________2011г.</t>
  </si>
  <si>
    <t>Средства на покрытие затрат по уплате НДС 18%</t>
  </si>
  <si>
    <t>Индекс СМР 3.1356</t>
  </si>
  <si>
    <t xml:space="preserve">                                   </t>
  </si>
  <si>
    <t xml:space="preserve">                             </t>
  </si>
  <si>
    <r>
      <t xml:space="preserve">Управление образования администрации   </t>
    </r>
    <r>
      <rPr>
        <sz val="10"/>
        <rFont val="Times New Roman"/>
        <family val="1"/>
      </rPr>
      <t xml:space="preserve">             </t>
    </r>
  </si>
  <si>
    <t xml:space="preserve">                           города Югорска</t>
  </si>
  <si>
    <t xml:space="preserve">      Муниципальное общеобразовательное </t>
  </si>
  <si>
    <t xml:space="preserve">учреждение «Средняя общеобразовательная </t>
  </si>
  <si>
    <t xml:space="preserve">                               школа № 6</t>
  </si>
  <si>
    <r>
      <t xml:space="preserve">                  </t>
    </r>
    <r>
      <rPr>
        <sz val="10"/>
        <rFont val="Times New Roman"/>
        <family val="1"/>
      </rPr>
      <t xml:space="preserve"> Ермака ул., д.7, г.Югорск, 628260,                                       </t>
    </r>
    <r>
      <rPr>
        <sz val="13"/>
        <rFont val="Times New Roman"/>
        <family val="1"/>
      </rPr>
      <t>Председателю управления</t>
    </r>
  </si>
  <si>
    <r>
      <t xml:space="preserve">         Ханты-Мансийский автономный округ-Югра,                             </t>
    </r>
    <r>
      <rPr>
        <sz val="13"/>
        <rFont val="Times New Roman"/>
        <family val="1"/>
      </rPr>
      <t xml:space="preserve">экономической политики    </t>
    </r>
    <r>
      <rPr>
        <sz val="10"/>
        <rFont val="Times New Roman"/>
        <family val="1"/>
      </rPr>
      <t xml:space="preserve">     </t>
    </r>
  </si>
  <si>
    <r>
      <t xml:space="preserve">                               Тюменская область                                                    </t>
    </r>
    <r>
      <rPr>
        <sz val="13"/>
        <rFont val="Times New Roman"/>
        <family val="1"/>
      </rPr>
      <t xml:space="preserve">Т.П. Кузнецовой     </t>
    </r>
  </si>
  <si>
    <r>
      <t xml:space="preserve">              Тел. /факс : (34675) 7-26-34, 2-66-23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</t>
    </r>
  </si>
  <si>
    <t xml:space="preserve">   ОКПО 72695114, ИНН/КПП 8622009268/862201001                                    </t>
  </si>
  <si>
    <t xml:space="preserve">                                                                                                                                 </t>
  </si>
  <si>
    <t xml:space="preserve">                   от _______________г.    № ___</t>
  </si>
  <si>
    <t xml:space="preserve">                      </t>
  </si>
  <si>
    <t xml:space="preserve">                                              </t>
  </si>
  <si>
    <t>Расчет начальной (максимальной) цены контракта</t>
  </si>
  <si>
    <t>Предмет контракта: оказание услуг по монтажу системы видеонаблюдения</t>
  </si>
  <si>
    <t>№ п\п</t>
  </si>
  <si>
    <t>Наименование показателей</t>
  </si>
  <si>
    <t>Показатели (руб.)</t>
  </si>
  <si>
    <t>Сметная стоимость работ, в ценах 2001 года</t>
  </si>
  <si>
    <t>445 858,77</t>
  </si>
  <si>
    <t>Применяемый индекс к сметной стоимости</t>
  </si>
  <si>
    <t>Сметная стоимость работ в текущих ценах (с учетом НДС)</t>
  </si>
  <si>
    <t>1 399 996,54</t>
  </si>
  <si>
    <t>Сметная стоимость работ, являющихся предметом контракта, в текущих ценах (с учетом НДС)</t>
  </si>
  <si>
    <t>1 400 000</t>
  </si>
  <si>
    <t>Применяемый индекс к полной стоимости СМР к базовым показателям на 2 квартала 2011 г (без учета НДС)</t>
  </si>
  <si>
    <t>Срок выполнения работ в рамках контракта, определенных муниципальным заказчиком</t>
  </si>
  <si>
    <t>в течение 30 календарных дней с момента подписания Муниципального контракта</t>
  </si>
  <si>
    <t>Директор школы                                                                                  В.А. Климин</t>
  </si>
  <si>
    <t>Исп.</t>
  </si>
  <si>
    <t xml:space="preserve">Заведующий хозяйством групп </t>
  </si>
  <si>
    <t>детей дошкольного возраста                                                                Н.Н. Магер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</si>
</sst>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27" fillId="22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30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Continuous" vertical="center"/>
    </xf>
    <xf numFmtId="0" fontId="0" fillId="0" borderId="14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0" xfId="0" applyAlignment="1">
      <alignment horizontal="centerContinuous" vertical="center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Continuous" vertical="center"/>
    </xf>
    <xf numFmtId="0" fontId="0" fillId="0" borderId="15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6" borderId="19" xfId="0" applyFill="1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0" fontId="0" fillId="0" borderId="21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17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136</xdr:row>
      <xdr:rowOff>0</xdr:rowOff>
    </xdr:from>
    <xdr:to>
      <xdr:col>1</xdr:col>
      <xdr:colOff>180975</xdr:colOff>
      <xdr:row>139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7747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3"/>
  <sheetViews>
    <sheetView tabSelected="1" zoomScalePageLayoutView="0" workbookViewId="0" topLeftCell="A121">
      <selection activeCell="A136" sqref="A136:C173"/>
    </sheetView>
  </sheetViews>
  <sheetFormatPr defaultColWidth="10.33203125" defaultRowHeight="11.25"/>
  <cols>
    <col min="1" max="1" width="6.5" style="0" customWidth="1"/>
    <col min="2" max="2" width="14.83203125" style="0" customWidth="1"/>
    <col min="3" max="3" width="38" style="0" customWidth="1"/>
    <col min="4" max="7" width="10.33203125" style="0" customWidth="1"/>
    <col min="8" max="8" width="15.66015625" style="0" customWidth="1"/>
    <col min="9" max="10" width="15" style="0" customWidth="1"/>
    <col min="11" max="11" width="14.5" style="0" customWidth="1"/>
    <col min="12" max="13" width="9.83203125" style="0" customWidth="1"/>
  </cols>
  <sheetData>
    <row r="1" spans="1:6" s="2" customFormat="1" ht="11.25" customHeight="1">
      <c r="A1" s="1" t="s">
        <v>0</v>
      </c>
      <c r="B1" s="1"/>
      <c r="C1" s="1"/>
      <c r="D1" s="1"/>
      <c r="E1" s="1"/>
      <c r="F1" s="1"/>
    </row>
    <row r="2" spans="1:13" ht="11.25">
      <c r="A2" s="1" t="s">
        <v>1</v>
      </c>
      <c r="B2" s="1"/>
      <c r="C2" s="1"/>
      <c r="F2" s="1"/>
      <c r="G2" s="1" t="s">
        <v>200</v>
      </c>
      <c r="H2" s="1"/>
      <c r="I2" s="1"/>
      <c r="K2" s="1"/>
      <c r="L2" s="1"/>
      <c r="M2" s="35" t="s">
        <v>3</v>
      </c>
    </row>
    <row r="3" spans="1:13" ht="11.25">
      <c r="A3" t="s">
        <v>2</v>
      </c>
      <c r="G3" t="s">
        <v>201</v>
      </c>
      <c r="M3" s="35" t="s">
        <v>5</v>
      </c>
    </row>
    <row r="4" spans="1:13" ht="11.25" customHeight="1">
      <c r="A4" t="s">
        <v>4</v>
      </c>
      <c r="G4" t="s">
        <v>202</v>
      </c>
      <c r="M4" s="35" t="s">
        <v>7</v>
      </c>
    </row>
    <row r="5" spans="1:13" ht="11.25" customHeight="1">
      <c r="A5" s="1" t="s">
        <v>6</v>
      </c>
      <c r="B5" s="1"/>
      <c r="C5" s="1"/>
      <c r="F5" s="1"/>
      <c r="G5" s="1" t="s">
        <v>203</v>
      </c>
      <c r="H5" s="1"/>
      <c r="M5" s="35" t="s">
        <v>8</v>
      </c>
    </row>
    <row r="6" ht="11.25">
      <c r="K6" s="45"/>
    </row>
    <row r="7" spans="1:13" ht="11.25">
      <c r="A7" s="37" t="s">
        <v>195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1.25">
      <c r="A8" s="38" t="s">
        <v>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9:13" ht="11.25" customHeight="1">
      <c r="I9" s="3" t="s">
        <v>10</v>
      </c>
      <c r="J9" s="3"/>
      <c r="K9" s="48">
        <v>1399.996</v>
      </c>
      <c r="L9" s="48"/>
      <c r="M9" t="s">
        <v>11</v>
      </c>
    </row>
    <row r="10" spans="1:13" ht="11.25">
      <c r="A10" s="52" t="s">
        <v>12</v>
      </c>
      <c r="B10" s="52"/>
      <c r="C10" s="52"/>
      <c r="D10" s="52"/>
      <c r="E10" s="52"/>
      <c r="F10" s="52"/>
      <c r="G10" s="52"/>
      <c r="H10" s="53" t="s">
        <v>13</v>
      </c>
      <c r="I10" s="53"/>
      <c r="J10" s="4"/>
      <c r="K10" s="49">
        <v>1111</v>
      </c>
      <c r="L10" s="49"/>
      <c r="M10" s="2" t="s">
        <v>14</v>
      </c>
    </row>
    <row r="11" spans="1:13" ht="12" thickBot="1">
      <c r="A11" t="s">
        <v>15</v>
      </c>
      <c r="I11" s="3" t="s">
        <v>16</v>
      </c>
      <c r="J11" s="3"/>
      <c r="K11" s="50">
        <v>35.867</v>
      </c>
      <c r="L11" s="50"/>
      <c r="M11" t="s">
        <v>11</v>
      </c>
    </row>
    <row r="12" spans="1:13" ht="11.25" customHeight="1" thickBot="1">
      <c r="A12" s="5"/>
      <c r="B12" s="6"/>
      <c r="C12" s="7" t="s">
        <v>17</v>
      </c>
      <c r="D12" s="6"/>
      <c r="E12" s="39" t="s">
        <v>18</v>
      </c>
      <c r="F12" s="39"/>
      <c r="G12" s="39"/>
      <c r="H12" s="39" t="s">
        <v>19</v>
      </c>
      <c r="I12" s="39"/>
      <c r="J12" s="39"/>
      <c r="K12" s="39"/>
      <c r="L12" s="8" t="s">
        <v>20</v>
      </c>
      <c r="M12" s="9"/>
    </row>
    <row r="13" spans="1:13" ht="11.25">
      <c r="A13" s="10" t="s">
        <v>21</v>
      </c>
      <c r="B13" s="11" t="s">
        <v>22</v>
      </c>
      <c r="C13" s="11" t="s">
        <v>23</v>
      </c>
      <c r="D13" s="11" t="s">
        <v>24</v>
      </c>
      <c r="E13" s="12" t="s">
        <v>25</v>
      </c>
      <c r="F13" s="11" t="s">
        <v>26</v>
      </c>
      <c r="G13" s="13"/>
      <c r="H13" s="13"/>
      <c r="I13" s="11" t="s">
        <v>27</v>
      </c>
      <c r="J13" s="11" t="s">
        <v>26</v>
      </c>
      <c r="K13" s="13"/>
      <c r="L13" s="14" t="s">
        <v>28</v>
      </c>
      <c r="M13" s="15"/>
    </row>
    <row r="14" spans="1:13" ht="22.5">
      <c r="A14" s="16"/>
      <c r="B14" s="11" t="s">
        <v>29</v>
      </c>
      <c r="C14" s="11" t="s">
        <v>30</v>
      </c>
      <c r="D14" s="12"/>
      <c r="E14" s="12"/>
      <c r="F14" s="12" t="s">
        <v>31</v>
      </c>
      <c r="G14" s="17" t="s">
        <v>32</v>
      </c>
      <c r="H14" s="13"/>
      <c r="I14" s="11" t="s">
        <v>33</v>
      </c>
      <c r="J14" s="12" t="s">
        <v>31</v>
      </c>
      <c r="K14" s="17" t="s">
        <v>32</v>
      </c>
      <c r="L14" s="18" t="s">
        <v>34</v>
      </c>
      <c r="M14" s="15"/>
    </row>
    <row r="15" spans="1:13" ht="11.25">
      <c r="A15" s="10" t="s">
        <v>35</v>
      </c>
      <c r="B15" s="11" t="s">
        <v>36</v>
      </c>
      <c r="C15" s="11"/>
      <c r="D15" s="11"/>
      <c r="E15" s="13" t="s">
        <v>37</v>
      </c>
      <c r="F15" s="11" t="s">
        <v>38</v>
      </c>
      <c r="G15" s="19" t="s">
        <v>39</v>
      </c>
      <c r="H15" s="11" t="s">
        <v>25</v>
      </c>
      <c r="I15" s="11" t="s">
        <v>40</v>
      </c>
      <c r="J15" s="11" t="s">
        <v>38</v>
      </c>
      <c r="K15" s="19" t="s">
        <v>39</v>
      </c>
      <c r="L15" s="20" t="s">
        <v>41</v>
      </c>
      <c r="M15" s="21"/>
    </row>
    <row r="16" spans="1:13" ht="11.25">
      <c r="A16" s="16"/>
      <c r="B16" s="13"/>
      <c r="C16" s="13"/>
      <c r="D16" s="19" t="s">
        <v>42</v>
      </c>
      <c r="E16" s="11" t="s">
        <v>43</v>
      </c>
      <c r="F16" s="11" t="s">
        <v>43</v>
      </c>
      <c r="G16" s="19" t="s">
        <v>44</v>
      </c>
      <c r="H16" s="13"/>
      <c r="I16" s="11" t="s">
        <v>45</v>
      </c>
      <c r="J16" s="11" t="s">
        <v>43</v>
      </c>
      <c r="K16" s="19" t="s">
        <v>44</v>
      </c>
      <c r="L16" s="20" t="s">
        <v>46</v>
      </c>
      <c r="M16" s="21"/>
    </row>
    <row r="17" spans="1:13" ht="11.25">
      <c r="A17" s="22"/>
      <c r="B17" s="23"/>
      <c r="C17" s="23"/>
      <c r="D17" s="23"/>
      <c r="E17" s="12" t="s">
        <v>47</v>
      </c>
      <c r="F17" s="12" t="s">
        <v>47</v>
      </c>
      <c r="G17" s="23"/>
      <c r="H17" s="13"/>
      <c r="I17" s="23"/>
      <c r="J17" s="12" t="s">
        <v>45</v>
      </c>
      <c r="K17" s="13"/>
      <c r="L17" s="12" t="s">
        <v>48</v>
      </c>
      <c r="M17" s="12" t="s">
        <v>49</v>
      </c>
    </row>
    <row r="18" spans="1:13" ht="11.25" customHeight="1">
      <c r="A18" s="24" t="s">
        <v>50</v>
      </c>
      <c r="B18" s="25" t="s">
        <v>51</v>
      </c>
      <c r="C18" s="26" t="s">
        <v>52</v>
      </c>
      <c r="D18" s="24" t="s">
        <v>53</v>
      </c>
      <c r="E18" s="25" t="s">
        <v>54</v>
      </c>
      <c r="F18" s="25" t="s">
        <v>55</v>
      </c>
      <c r="G18" s="27" t="s">
        <v>56</v>
      </c>
      <c r="H18" s="25" t="s">
        <v>57</v>
      </c>
      <c r="I18" s="25" t="s">
        <v>58</v>
      </c>
      <c r="J18" s="25" t="s">
        <v>59</v>
      </c>
      <c r="K18" s="28" t="s">
        <v>60</v>
      </c>
      <c r="L18" s="25" t="s">
        <v>61</v>
      </c>
      <c r="M18" s="28" t="s">
        <v>62</v>
      </c>
    </row>
    <row r="20" spans="3:12" ht="11.25">
      <c r="C20" s="40" t="s">
        <v>63</v>
      </c>
      <c r="D20" s="40"/>
      <c r="E20" s="40"/>
      <c r="F20" s="40"/>
      <c r="G20" s="40"/>
      <c r="H20" s="40"/>
      <c r="I20" s="40"/>
      <c r="J20" s="40"/>
      <c r="K20" s="40"/>
      <c r="L20" s="40"/>
    </row>
    <row r="21" spans="1:13" ht="22.5">
      <c r="A21" s="29" t="s">
        <v>64</v>
      </c>
      <c r="B21" s="30" t="s">
        <v>65</v>
      </c>
      <c r="C21" s="31" t="s">
        <v>66</v>
      </c>
      <c r="D21" s="32" t="s">
        <v>67</v>
      </c>
      <c r="E21" s="4" t="s">
        <v>199</v>
      </c>
      <c r="F21" s="33">
        <v>0.85</v>
      </c>
      <c r="G21" s="33">
        <v>14.61</v>
      </c>
      <c r="H21" s="33">
        <v>288.26</v>
      </c>
      <c r="I21" s="33">
        <v>280.53</v>
      </c>
      <c r="J21" s="33">
        <v>0.43</v>
      </c>
      <c r="K21" s="33">
        <v>7.31</v>
      </c>
      <c r="L21" s="33">
        <v>18</v>
      </c>
      <c r="M21" s="33">
        <v>9</v>
      </c>
    </row>
    <row r="23" spans="1:13" ht="33.75">
      <c r="A23" s="29" t="s">
        <v>68</v>
      </c>
      <c r="B23" s="30" t="s">
        <v>69</v>
      </c>
      <c r="C23" s="31" t="s">
        <v>70</v>
      </c>
      <c r="D23" s="32" t="s">
        <v>71</v>
      </c>
      <c r="E23" s="4" t="s">
        <v>72</v>
      </c>
      <c r="F23" s="33">
        <v>0.69</v>
      </c>
      <c r="G23" s="33">
        <v>3.8</v>
      </c>
      <c r="H23" s="34">
        <v>1888.1</v>
      </c>
      <c r="I23" s="34">
        <v>1843.2</v>
      </c>
      <c r="J23" s="33">
        <v>6.9</v>
      </c>
      <c r="K23" s="33">
        <v>38</v>
      </c>
      <c r="L23" s="33">
        <v>6</v>
      </c>
      <c r="M23" s="33">
        <v>60</v>
      </c>
    </row>
    <row r="25" spans="1:13" ht="25.5" customHeight="1">
      <c r="A25" s="29" t="s">
        <v>73</v>
      </c>
      <c r="B25" s="30" t="s">
        <v>74</v>
      </c>
      <c r="C25" s="31" t="s">
        <v>75</v>
      </c>
      <c r="D25" s="32" t="s">
        <v>76</v>
      </c>
      <c r="E25" s="4" t="s">
        <v>77</v>
      </c>
      <c r="F25" s="33">
        <v>0.85</v>
      </c>
      <c r="G25" s="33">
        <v>1.87</v>
      </c>
      <c r="H25" s="34">
        <v>4113.2</v>
      </c>
      <c r="I25" s="34">
        <v>3936.4</v>
      </c>
      <c r="J25" s="33">
        <v>55.25</v>
      </c>
      <c r="K25" s="33">
        <v>121.55</v>
      </c>
      <c r="L25" s="33">
        <v>2</v>
      </c>
      <c r="M25" s="33">
        <v>130</v>
      </c>
    </row>
    <row r="27" spans="1:13" ht="36" customHeight="1">
      <c r="A27" s="29" t="s">
        <v>78</v>
      </c>
      <c r="B27" s="30" t="s">
        <v>79</v>
      </c>
      <c r="C27" s="31" t="s">
        <v>80</v>
      </c>
      <c r="D27" s="32" t="s">
        <v>81</v>
      </c>
      <c r="E27" s="4" t="s">
        <v>82</v>
      </c>
      <c r="F27" s="3" t="s">
        <v>17</v>
      </c>
      <c r="G27" s="33">
        <v>1.51</v>
      </c>
      <c r="H27" s="33">
        <v>13.35</v>
      </c>
      <c r="I27" s="33">
        <v>13.14</v>
      </c>
      <c r="J27" s="3" t="s">
        <v>17</v>
      </c>
      <c r="K27" s="33">
        <v>0.21</v>
      </c>
      <c r="L27" s="33">
        <v>3.1</v>
      </c>
      <c r="M27" s="33">
        <v>0.43</v>
      </c>
    </row>
    <row r="29" spans="1:13" ht="48.75" customHeight="1">
      <c r="A29" s="29" t="s">
        <v>83</v>
      </c>
      <c r="B29" s="30" t="s">
        <v>84</v>
      </c>
      <c r="C29" s="31" t="s">
        <v>85</v>
      </c>
      <c r="D29" s="32" t="s">
        <v>86</v>
      </c>
      <c r="E29" s="4" t="s">
        <v>87</v>
      </c>
      <c r="F29" s="3" t="s">
        <v>17</v>
      </c>
      <c r="G29" s="33">
        <v>7</v>
      </c>
      <c r="H29" s="33">
        <v>28.04</v>
      </c>
      <c r="I29" s="33">
        <v>27.55</v>
      </c>
      <c r="J29" s="3" t="s">
        <v>17</v>
      </c>
      <c r="K29" s="33">
        <v>0.49</v>
      </c>
      <c r="L29" s="33">
        <v>13</v>
      </c>
      <c r="M29" s="33">
        <v>0.91</v>
      </c>
    </row>
    <row r="32" spans="2:13" ht="22.5" customHeight="1">
      <c r="B32" s="47" t="s">
        <v>88</v>
      </c>
      <c r="C32" s="47"/>
      <c r="H32" s="34">
        <v>6330.95</v>
      </c>
      <c r="I32" s="34">
        <v>6100.82</v>
      </c>
      <c r="J32" s="33">
        <v>62.58</v>
      </c>
      <c r="K32" s="33">
        <v>167.56</v>
      </c>
      <c r="M32" s="33">
        <v>200.34</v>
      </c>
    </row>
    <row r="33" spans="2:6" ht="11.25">
      <c r="B33" s="31"/>
      <c r="C33" s="31"/>
      <c r="F33" s="35"/>
    </row>
    <row r="34" spans="2:13" ht="24.75" customHeight="1">
      <c r="B34" s="47" t="s">
        <v>89</v>
      </c>
      <c r="C34" s="47"/>
      <c r="H34" s="34">
        <v>4886.16</v>
      </c>
      <c r="I34" s="3" t="s">
        <v>17</v>
      </c>
      <c r="J34" s="3" t="s">
        <v>17</v>
      </c>
      <c r="K34" s="3" t="s">
        <v>17</v>
      </c>
      <c r="M34" s="3" t="s">
        <v>17</v>
      </c>
    </row>
    <row r="35" spans="2:6" ht="11.25">
      <c r="B35" s="31"/>
      <c r="C35" s="31"/>
      <c r="F35" s="35"/>
    </row>
    <row r="36" spans="2:13" ht="11.25">
      <c r="B36" s="47" t="s">
        <v>90</v>
      </c>
      <c r="C36" s="47"/>
      <c r="H36" s="34">
        <v>3661.87</v>
      </c>
      <c r="I36" s="3" t="s">
        <v>17</v>
      </c>
      <c r="J36" s="3" t="s">
        <v>17</v>
      </c>
      <c r="K36" s="3" t="s">
        <v>17</v>
      </c>
      <c r="M36" s="3" t="s">
        <v>17</v>
      </c>
    </row>
    <row r="37" spans="2:6" ht="11.25">
      <c r="B37" s="31"/>
      <c r="C37" s="31"/>
      <c r="F37" s="35"/>
    </row>
    <row r="38" spans="2:13" ht="22.5" customHeight="1">
      <c r="B38" s="47" t="s">
        <v>91</v>
      </c>
      <c r="C38" s="47"/>
      <c r="H38" s="34">
        <v>14878.98</v>
      </c>
      <c r="I38" s="34">
        <v>6100.82</v>
      </c>
      <c r="J38" s="33">
        <v>62.58</v>
      </c>
      <c r="K38" s="33">
        <v>167.56</v>
      </c>
      <c r="M38" s="33">
        <v>200.34</v>
      </c>
    </row>
    <row r="39" spans="2:6" ht="11.25">
      <c r="B39" s="31"/>
      <c r="C39" s="31"/>
      <c r="F39" s="35"/>
    </row>
    <row r="40" spans="2:13" ht="11.25">
      <c r="B40" s="47" t="s">
        <v>92</v>
      </c>
      <c r="C40" s="47"/>
      <c r="H40" s="3" t="s">
        <v>17</v>
      </c>
      <c r="I40" s="3" t="s">
        <v>17</v>
      </c>
      <c r="J40" s="3" t="s">
        <v>17</v>
      </c>
      <c r="K40" s="3" t="s">
        <v>17</v>
      </c>
      <c r="M40" s="33">
        <v>200.34</v>
      </c>
    </row>
    <row r="41" spans="2:6" ht="11.25">
      <c r="B41" s="31"/>
      <c r="C41" s="31"/>
      <c r="F41" s="35"/>
    </row>
    <row r="42" spans="2:13" ht="11.25">
      <c r="B42" s="47" t="s">
        <v>93</v>
      </c>
      <c r="C42" s="47"/>
      <c r="H42" s="3" t="s">
        <v>17</v>
      </c>
      <c r="I42" s="34">
        <v>6100.82</v>
      </c>
      <c r="J42" s="3" t="s">
        <v>17</v>
      </c>
      <c r="K42" s="3" t="s">
        <v>17</v>
      </c>
      <c r="M42" s="3" t="s">
        <v>17</v>
      </c>
    </row>
    <row r="43" spans="2:6" ht="11.25">
      <c r="B43" s="30"/>
      <c r="C43" s="30"/>
      <c r="F43" s="35"/>
    </row>
    <row r="44" spans="3:12" ht="11.25">
      <c r="C44" s="40" t="s">
        <v>94</v>
      </c>
      <c r="D44" s="40"/>
      <c r="E44" s="40"/>
      <c r="F44" s="40"/>
      <c r="G44" s="40"/>
      <c r="H44" s="40"/>
      <c r="I44" s="40"/>
      <c r="J44" s="40"/>
      <c r="K44" s="40"/>
      <c r="L44" s="40"/>
    </row>
    <row r="45" spans="1:13" ht="45">
      <c r="A45" s="29" t="s">
        <v>95</v>
      </c>
      <c r="B45" s="30" t="s">
        <v>96</v>
      </c>
      <c r="C45" s="31" t="s">
        <v>97</v>
      </c>
      <c r="D45" s="32" t="s">
        <v>98</v>
      </c>
      <c r="E45" s="4" t="s">
        <v>99</v>
      </c>
      <c r="F45" s="4" t="s">
        <v>100</v>
      </c>
      <c r="G45" s="33">
        <v>2367</v>
      </c>
      <c r="H45" s="34">
        <v>48169.4</v>
      </c>
      <c r="I45" s="34">
        <v>11125.8</v>
      </c>
      <c r="J45" s="4" t="s">
        <v>101</v>
      </c>
      <c r="K45" s="34">
        <v>23670</v>
      </c>
      <c r="L45" s="4" t="s">
        <v>102</v>
      </c>
      <c r="M45" s="4" t="s">
        <v>103</v>
      </c>
    </row>
    <row r="47" spans="1:13" ht="24" customHeight="1">
      <c r="A47" s="29" t="s">
        <v>104</v>
      </c>
      <c r="B47" s="30" t="s">
        <v>105</v>
      </c>
      <c r="C47" s="31" t="s">
        <v>106</v>
      </c>
      <c r="D47" s="32" t="s">
        <v>107</v>
      </c>
      <c r="E47" s="4" t="s">
        <v>197</v>
      </c>
      <c r="F47" s="4" t="s">
        <v>108</v>
      </c>
      <c r="G47" s="33">
        <v>38.29</v>
      </c>
      <c r="H47" s="34">
        <v>2180.7</v>
      </c>
      <c r="I47" s="33">
        <v>937.44</v>
      </c>
      <c r="J47" s="4" t="s">
        <v>109</v>
      </c>
      <c r="K47" s="33">
        <v>344.61</v>
      </c>
      <c r="L47" s="4" t="s">
        <v>110</v>
      </c>
      <c r="M47" s="4" t="s">
        <v>198</v>
      </c>
    </row>
    <row r="49" spans="1:13" ht="48" customHeight="1">
      <c r="A49" s="29" t="s">
        <v>111</v>
      </c>
      <c r="B49" s="30" t="s">
        <v>112</v>
      </c>
      <c r="C49" s="31" t="s">
        <v>113</v>
      </c>
      <c r="D49" s="32" t="s">
        <v>114</v>
      </c>
      <c r="E49" s="4" t="s">
        <v>115</v>
      </c>
      <c r="F49" s="4" t="s">
        <v>116</v>
      </c>
      <c r="G49" s="33">
        <v>230.94</v>
      </c>
      <c r="H49" s="34">
        <v>1642.03</v>
      </c>
      <c r="I49" s="33">
        <v>407.46</v>
      </c>
      <c r="J49" s="4" t="s">
        <v>117</v>
      </c>
      <c r="K49" s="33">
        <v>207.85</v>
      </c>
      <c r="L49" s="4" t="s">
        <v>118</v>
      </c>
      <c r="M49" s="4" t="s">
        <v>119</v>
      </c>
    </row>
    <row r="51" spans="1:13" ht="22.5">
      <c r="A51" s="29" t="s">
        <v>120</v>
      </c>
      <c r="B51" s="30" t="s">
        <v>121</v>
      </c>
      <c r="C51" s="31" t="s">
        <v>122</v>
      </c>
      <c r="D51" s="32" t="s">
        <v>123</v>
      </c>
      <c r="E51" s="4" t="s">
        <v>196</v>
      </c>
      <c r="F51" s="3" t="s">
        <v>17</v>
      </c>
      <c r="G51" s="3" t="s">
        <v>17</v>
      </c>
      <c r="H51" s="33">
        <v>50.87</v>
      </c>
      <c r="I51" s="33">
        <v>50.87</v>
      </c>
      <c r="J51" s="3" t="s">
        <v>17</v>
      </c>
      <c r="K51" s="3" t="s">
        <v>17</v>
      </c>
      <c r="L51" s="33">
        <v>12</v>
      </c>
      <c r="M51" s="33">
        <v>1.68</v>
      </c>
    </row>
    <row r="54" spans="2:13" ht="22.5">
      <c r="B54" s="47" t="s">
        <v>88</v>
      </c>
      <c r="C54" s="47"/>
      <c r="H54" s="34">
        <v>52043</v>
      </c>
      <c r="I54" s="34">
        <v>12521.57</v>
      </c>
      <c r="J54" s="4" t="s">
        <v>124</v>
      </c>
      <c r="K54" s="34">
        <v>24222.46</v>
      </c>
      <c r="M54" s="4" t="s">
        <v>125</v>
      </c>
    </row>
    <row r="55" spans="2:6" ht="11.25">
      <c r="B55" s="31"/>
      <c r="C55" s="31"/>
      <c r="F55" s="35"/>
    </row>
    <row r="56" spans="2:13" ht="11.25">
      <c r="B56" s="47" t="s">
        <v>126</v>
      </c>
      <c r="C56" s="47"/>
      <c r="H56" s="34">
        <v>16824.69</v>
      </c>
      <c r="I56" s="3" t="s">
        <v>17</v>
      </c>
      <c r="J56" s="3" t="s">
        <v>17</v>
      </c>
      <c r="K56" s="3" t="s">
        <v>17</v>
      </c>
      <c r="M56" s="3" t="s">
        <v>17</v>
      </c>
    </row>
    <row r="57" spans="2:6" ht="11.25">
      <c r="B57" s="31"/>
      <c r="C57" s="31"/>
      <c r="F57" s="35"/>
    </row>
    <row r="58" spans="2:13" ht="11.25">
      <c r="B58" s="47" t="s">
        <v>127</v>
      </c>
      <c r="C58" s="47"/>
      <c r="H58" s="34">
        <v>11511.63</v>
      </c>
      <c r="I58" s="3" t="s">
        <v>17</v>
      </c>
      <c r="J58" s="3" t="s">
        <v>17</v>
      </c>
      <c r="K58" s="3" t="s">
        <v>17</v>
      </c>
      <c r="M58" s="3" t="s">
        <v>17</v>
      </c>
    </row>
    <row r="59" spans="2:6" ht="11.25">
      <c r="B59" s="31"/>
      <c r="C59" s="31"/>
      <c r="F59" s="35"/>
    </row>
    <row r="60" spans="2:13" ht="22.5">
      <c r="B60" s="47" t="s">
        <v>91</v>
      </c>
      <c r="C60" s="47"/>
      <c r="H60" s="34">
        <v>80379.32</v>
      </c>
      <c r="I60" s="34">
        <v>12521.57</v>
      </c>
      <c r="J60" s="4" t="s">
        <v>124</v>
      </c>
      <c r="K60" s="34">
        <v>24222.46</v>
      </c>
      <c r="M60" s="4" t="s">
        <v>128</v>
      </c>
    </row>
    <row r="61" spans="2:6" ht="11.25">
      <c r="B61" s="31"/>
      <c r="C61" s="31"/>
      <c r="F61" s="35"/>
    </row>
    <row r="62" spans="2:13" ht="11.25">
      <c r="B62" s="47" t="s">
        <v>92</v>
      </c>
      <c r="C62" s="47"/>
      <c r="H62" s="3" t="s">
        <v>17</v>
      </c>
      <c r="I62" s="3" t="s">
        <v>17</v>
      </c>
      <c r="J62" s="3" t="s">
        <v>17</v>
      </c>
      <c r="K62" s="3" t="s">
        <v>17</v>
      </c>
      <c r="M62" s="33">
        <v>584.8</v>
      </c>
    </row>
    <row r="63" spans="2:6" ht="11.25">
      <c r="B63" s="31"/>
      <c r="C63" s="31"/>
      <c r="F63" s="35"/>
    </row>
    <row r="64" spans="2:13" ht="11.25">
      <c r="B64" s="47" t="s">
        <v>93</v>
      </c>
      <c r="C64" s="47"/>
      <c r="H64" s="3" t="s">
        <v>17</v>
      </c>
      <c r="I64" s="34">
        <v>17710.2</v>
      </c>
      <c r="J64" s="3" t="s">
        <v>17</v>
      </c>
      <c r="K64" s="3" t="s">
        <v>17</v>
      </c>
      <c r="M64" s="3" t="s">
        <v>17</v>
      </c>
    </row>
    <row r="65" spans="2:6" ht="11.25">
      <c r="B65" s="30"/>
      <c r="C65" s="30"/>
      <c r="F65" s="35"/>
    </row>
    <row r="66" spans="3:12" ht="11.25">
      <c r="C66" s="40" t="s">
        <v>129</v>
      </c>
      <c r="D66" s="40"/>
      <c r="E66" s="40"/>
      <c r="F66" s="40"/>
      <c r="G66" s="40"/>
      <c r="H66" s="40"/>
      <c r="I66" s="40"/>
      <c r="J66" s="40"/>
      <c r="K66" s="40"/>
      <c r="L66" s="40"/>
    </row>
    <row r="67" spans="1:13" ht="45">
      <c r="A67" s="29" t="s">
        <v>130</v>
      </c>
      <c r="B67" s="30" t="s">
        <v>131</v>
      </c>
      <c r="C67" s="31" t="s">
        <v>132</v>
      </c>
      <c r="D67" s="32" t="s">
        <v>133</v>
      </c>
      <c r="E67" s="4" t="s">
        <v>134</v>
      </c>
      <c r="F67" s="4" t="s">
        <v>135</v>
      </c>
      <c r="G67" s="3" t="s">
        <v>17</v>
      </c>
      <c r="H67" s="34">
        <v>9125.48</v>
      </c>
      <c r="I67" s="34">
        <v>3441.54</v>
      </c>
      <c r="J67" s="4" t="s">
        <v>136</v>
      </c>
      <c r="K67" s="3" t="s">
        <v>17</v>
      </c>
      <c r="L67" s="4" t="s">
        <v>137</v>
      </c>
      <c r="M67" s="4" t="s">
        <v>138</v>
      </c>
    </row>
    <row r="69" spans="1:13" ht="22.5">
      <c r="A69" s="29" t="s">
        <v>139</v>
      </c>
      <c r="B69" s="30" t="s">
        <v>140</v>
      </c>
      <c r="C69" s="31" t="s">
        <v>141</v>
      </c>
      <c r="D69" s="32" t="s">
        <v>142</v>
      </c>
      <c r="E69" s="4" t="s">
        <v>143</v>
      </c>
      <c r="F69" s="3" t="s">
        <v>17</v>
      </c>
      <c r="G69" s="3" t="s">
        <v>17</v>
      </c>
      <c r="H69" s="34">
        <v>6516</v>
      </c>
      <c r="I69" s="34">
        <v>6516</v>
      </c>
      <c r="J69" s="3" t="s">
        <v>17</v>
      </c>
      <c r="K69" s="3" t="s">
        <v>17</v>
      </c>
      <c r="L69" s="33">
        <v>30</v>
      </c>
      <c r="M69" s="33">
        <v>150</v>
      </c>
    </row>
    <row r="71" spans="1:13" ht="22.5">
      <c r="A71" s="29" t="s">
        <v>144</v>
      </c>
      <c r="B71" s="30" t="s">
        <v>145</v>
      </c>
      <c r="C71" s="31" t="s">
        <v>146</v>
      </c>
      <c r="D71" s="32" t="s">
        <v>147</v>
      </c>
      <c r="E71" s="4" t="s">
        <v>148</v>
      </c>
      <c r="F71" s="3" t="s">
        <v>17</v>
      </c>
      <c r="G71" s="3" t="s">
        <v>17</v>
      </c>
      <c r="H71" s="33">
        <v>947.37</v>
      </c>
      <c r="I71" s="33">
        <v>947.37</v>
      </c>
      <c r="J71" s="3" t="s">
        <v>17</v>
      </c>
      <c r="K71" s="3" t="s">
        <v>17</v>
      </c>
      <c r="L71" s="33">
        <v>6.45</v>
      </c>
      <c r="M71" s="33">
        <v>19.35</v>
      </c>
    </row>
    <row r="74" spans="2:13" ht="22.5">
      <c r="B74" s="47" t="s">
        <v>88</v>
      </c>
      <c r="C74" s="47"/>
      <c r="H74" s="34">
        <v>16588.85</v>
      </c>
      <c r="I74" s="34">
        <v>10904.91</v>
      </c>
      <c r="J74" s="4" t="s">
        <v>136</v>
      </c>
      <c r="K74" s="3" t="s">
        <v>17</v>
      </c>
      <c r="M74" s="4" t="s">
        <v>149</v>
      </c>
    </row>
    <row r="75" spans="2:6" ht="11.25">
      <c r="B75" s="31"/>
      <c r="C75" s="31"/>
      <c r="F75" s="35"/>
    </row>
    <row r="76" spans="2:13" ht="24" customHeight="1">
      <c r="B76" s="47" t="s">
        <v>150</v>
      </c>
      <c r="C76" s="47"/>
      <c r="H76" s="34">
        <v>9902.58</v>
      </c>
      <c r="I76" s="3" t="s">
        <v>17</v>
      </c>
      <c r="J76" s="3" t="s">
        <v>17</v>
      </c>
      <c r="K76" s="3" t="s">
        <v>17</v>
      </c>
      <c r="M76" s="3" t="s">
        <v>17</v>
      </c>
    </row>
    <row r="77" spans="2:6" ht="11.25">
      <c r="B77" s="31"/>
      <c r="C77" s="31"/>
      <c r="F77" s="35"/>
    </row>
    <row r="78" spans="2:13" ht="21.75" customHeight="1">
      <c r="B78" s="47" t="s">
        <v>151</v>
      </c>
      <c r="C78" s="47"/>
      <c r="H78" s="34">
        <v>6199.87</v>
      </c>
      <c r="I78" s="3" t="s">
        <v>17</v>
      </c>
      <c r="J78" s="3" t="s">
        <v>17</v>
      </c>
      <c r="K78" s="3" t="s">
        <v>17</v>
      </c>
      <c r="M78" s="3" t="s">
        <v>17</v>
      </c>
    </row>
    <row r="79" spans="2:6" ht="11.25">
      <c r="B79" s="31"/>
      <c r="C79" s="31"/>
      <c r="F79" s="35"/>
    </row>
    <row r="80" spans="2:13" ht="22.5">
      <c r="B80" s="47" t="s">
        <v>91</v>
      </c>
      <c r="C80" s="47"/>
      <c r="H80" s="34">
        <v>32691.3</v>
      </c>
      <c r="I80" s="34">
        <v>10904.91</v>
      </c>
      <c r="J80" s="4" t="s">
        <v>136</v>
      </c>
      <c r="K80" s="3" t="s">
        <v>17</v>
      </c>
      <c r="M80" s="4" t="s">
        <v>149</v>
      </c>
    </row>
    <row r="81" spans="2:6" ht="11.25">
      <c r="B81" s="31"/>
      <c r="C81" s="31"/>
      <c r="F81" s="35"/>
    </row>
    <row r="82" spans="2:13" ht="11.25">
      <c r="B82" s="47" t="s">
        <v>92</v>
      </c>
      <c r="C82" s="47"/>
      <c r="H82" s="3" t="s">
        <v>17</v>
      </c>
      <c r="I82" s="3" t="s">
        <v>17</v>
      </c>
      <c r="J82" s="3" t="s">
        <v>17</v>
      </c>
      <c r="K82" s="3" t="s">
        <v>17</v>
      </c>
      <c r="M82" s="33">
        <v>326.36</v>
      </c>
    </row>
    <row r="83" spans="2:6" ht="11.25">
      <c r="B83" s="31"/>
      <c r="C83" s="31"/>
      <c r="F83" s="35"/>
    </row>
    <row r="84" spans="2:13" ht="11.25">
      <c r="B84" s="47" t="s">
        <v>93</v>
      </c>
      <c r="C84" s="47"/>
      <c r="H84" s="3" t="s">
        <v>17</v>
      </c>
      <c r="I84" s="34">
        <v>12055.54</v>
      </c>
      <c r="J84" s="3" t="s">
        <v>17</v>
      </c>
      <c r="K84" s="3" t="s">
        <v>17</v>
      </c>
      <c r="M84" s="3" t="s">
        <v>17</v>
      </c>
    </row>
    <row r="85" spans="2:13" ht="11.25">
      <c r="B85" s="30"/>
      <c r="C85" s="30"/>
      <c r="H85" s="3"/>
      <c r="I85" s="34"/>
      <c r="J85" s="3"/>
      <c r="K85" s="3"/>
      <c r="M85" s="3"/>
    </row>
    <row r="86" spans="2:13" ht="22.5" customHeight="1">
      <c r="B86" s="54" t="s">
        <v>192</v>
      </c>
      <c r="C86" s="54"/>
      <c r="H86" s="42">
        <f>H32+H54+H74</f>
        <v>74962.79999999999</v>
      </c>
      <c r="I86" s="34"/>
      <c r="J86" s="3"/>
      <c r="K86" s="3"/>
      <c r="M86" s="3"/>
    </row>
    <row r="87" spans="2:13" ht="11.25">
      <c r="B87" s="46"/>
      <c r="C87" s="46"/>
      <c r="H87" s="34"/>
      <c r="I87" s="34"/>
      <c r="J87" s="3"/>
      <c r="K87" s="3"/>
      <c r="M87" s="3"/>
    </row>
    <row r="88" spans="2:13" ht="11.25">
      <c r="B88" s="47" t="s">
        <v>193</v>
      </c>
      <c r="C88" s="47"/>
      <c r="H88" s="34">
        <f>H34+H56+H76</f>
        <v>31613.43</v>
      </c>
      <c r="I88" s="34"/>
      <c r="J88" s="3"/>
      <c r="K88" s="3"/>
      <c r="M88" s="3"/>
    </row>
    <row r="89" spans="2:13" ht="11.25">
      <c r="B89" s="31"/>
      <c r="C89" s="31"/>
      <c r="H89" s="34"/>
      <c r="I89" s="34"/>
      <c r="J89" s="3"/>
      <c r="K89" s="3"/>
      <c r="M89" s="3"/>
    </row>
    <row r="90" spans="2:13" ht="11.25">
      <c r="B90" s="47" t="s">
        <v>194</v>
      </c>
      <c r="C90" s="47"/>
      <c r="H90" s="34">
        <f>H36+H58+H78</f>
        <v>21373.37</v>
      </c>
      <c r="I90" s="34"/>
      <c r="J90" s="3"/>
      <c r="K90" s="3"/>
      <c r="M90" s="3"/>
    </row>
    <row r="91" spans="2:13" ht="11.25">
      <c r="B91" s="46"/>
      <c r="C91" s="46"/>
      <c r="H91" s="34"/>
      <c r="I91" s="34"/>
      <c r="J91" s="3"/>
      <c r="K91" s="3"/>
      <c r="M91" s="3"/>
    </row>
    <row r="92" spans="2:13" ht="11.25">
      <c r="B92" s="51" t="s">
        <v>152</v>
      </c>
      <c r="C92" s="51"/>
      <c r="H92" s="34">
        <f>H38+H60+H80</f>
        <v>127949.6</v>
      </c>
      <c r="I92" s="34"/>
      <c r="J92" s="3"/>
      <c r="K92" s="3"/>
      <c r="M92" s="3"/>
    </row>
    <row r="93" spans="2:13" ht="11.25">
      <c r="B93" s="46"/>
      <c r="C93" s="46"/>
      <c r="H93" s="34"/>
      <c r="I93" s="34"/>
      <c r="J93" s="3"/>
      <c r="K93" s="3"/>
      <c r="M93" s="3"/>
    </row>
    <row r="94" spans="2:13" ht="11.25">
      <c r="B94" s="43"/>
      <c r="C94" s="43"/>
      <c r="H94" s="34"/>
      <c r="I94" s="34"/>
      <c r="J94" s="3"/>
      <c r="K94" s="3"/>
      <c r="M94" s="3"/>
    </row>
    <row r="95" spans="1:13" ht="11.25">
      <c r="A95" s="44">
        <v>13</v>
      </c>
      <c r="B95" s="30" t="s">
        <v>153</v>
      </c>
      <c r="C95" s="31" t="s">
        <v>205</v>
      </c>
      <c r="D95" s="31"/>
      <c r="E95" s="31"/>
      <c r="H95" s="34">
        <f>H92*3.1356</f>
        <v>401198.76576000004</v>
      </c>
      <c r="I95" s="34"/>
      <c r="J95" s="34"/>
      <c r="K95" s="3"/>
      <c r="M95" s="3"/>
    </row>
    <row r="96" spans="1:13" ht="11.25">
      <c r="A96" s="44"/>
      <c r="B96" s="30"/>
      <c r="C96" s="31"/>
      <c r="D96" s="31"/>
      <c r="E96" s="31"/>
      <c r="H96" s="34"/>
      <c r="I96" s="34"/>
      <c r="J96" s="3"/>
      <c r="K96" s="3"/>
      <c r="M96" s="3"/>
    </row>
    <row r="97" spans="1:13" ht="11.25">
      <c r="A97" s="44"/>
      <c r="B97" s="47" t="s">
        <v>204</v>
      </c>
      <c r="C97" s="47"/>
      <c r="D97" s="47"/>
      <c r="E97" s="31"/>
      <c r="H97" s="34">
        <f>H99-H95</f>
        <v>72215.77783679997</v>
      </c>
      <c r="I97" s="34"/>
      <c r="J97" s="3"/>
      <c r="K97" s="3"/>
      <c r="M97" s="3"/>
    </row>
    <row r="98" spans="1:13" ht="11.25">
      <c r="A98" s="44"/>
      <c r="B98" s="31"/>
      <c r="C98" s="31"/>
      <c r="D98" s="31"/>
      <c r="E98" s="31"/>
      <c r="H98" s="34"/>
      <c r="I98" s="34"/>
      <c r="J98" s="3"/>
      <c r="K98" s="3"/>
      <c r="M98" s="3"/>
    </row>
    <row r="99" spans="1:13" ht="11.25">
      <c r="A99" s="44"/>
      <c r="B99" s="41" t="s">
        <v>187</v>
      </c>
      <c r="C99" s="31"/>
      <c r="D99" s="31"/>
      <c r="E99" s="31"/>
      <c r="H99" s="34">
        <f>H95*1.18</f>
        <v>473414.5435968</v>
      </c>
      <c r="I99" s="34"/>
      <c r="J99" s="3"/>
      <c r="K99" s="3"/>
      <c r="M99" s="3"/>
    </row>
    <row r="100" spans="2:6" ht="11.25">
      <c r="B100" s="30"/>
      <c r="C100" s="30"/>
      <c r="F100" s="35"/>
    </row>
    <row r="101" spans="3:12" ht="11.25">
      <c r="C101" s="40" t="s">
        <v>154</v>
      </c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1:13" ht="22.5">
      <c r="A102" s="29" t="s">
        <v>155</v>
      </c>
      <c r="B102" s="30" t="s">
        <v>156</v>
      </c>
      <c r="C102" s="31" t="s">
        <v>157</v>
      </c>
      <c r="D102" s="32" t="s">
        <v>158</v>
      </c>
      <c r="E102" s="33">
        <v>14000</v>
      </c>
      <c r="F102" s="3" t="s">
        <v>17</v>
      </c>
      <c r="G102" s="33">
        <v>14000</v>
      </c>
      <c r="H102" s="34">
        <v>70000</v>
      </c>
      <c r="I102" s="3" t="s">
        <v>17</v>
      </c>
      <c r="J102" s="3" t="s">
        <v>17</v>
      </c>
      <c r="K102" s="34">
        <f>H102</f>
        <v>70000</v>
      </c>
      <c r="L102" s="3" t="s">
        <v>17</v>
      </c>
      <c r="M102" s="3" t="s">
        <v>17</v>
      </c>
    </row>
    <row r="103" ht="11.25">
      <c r="K103" s="34"/>
    </row>
    <row r="104" spans="1:13" ht="46.5" customHeight="1">
      <c r="A104" s="29" t="s">
        <v>159</v>
      </c>
      <c r="B104" s="30" t="s">
        <v>156</v>
      </c>
      <c r="C104" s="31" t="s">
        <v>160</v>
      </c>
      <c r="D104" s="32" t="s">
        <v>158</v>
      </c>
      <c r="E104" s="33">
        <v>28500</v>
      </c>
      <c r="F104" s="3" t="s">
        <v>17</v>
      </c>
      <c r="G104" s="33">
        <v>28500</v>
      </c>
      <c r="H104" s="34">
        <v>142500</v>
      </c>
      <c r="I104" s="3" t="s">
        <v>17</v>
      </c>
      <c r="J104" s="3" t="s">
        <v>17</v>
      </c>
      <c r="K104" s="34">
        <f aca="true" t="shared" si="0" ref="K104:K122">H104</f>
        <v>142500</v>
      </c>
      <c r="L104" s="3" t="s">
        <v>17</v>
      </c>
      <c r="M104" s="3" t="s">
        <v>17</v>
      </c>
    </row>
    <row r="105" spans="2:11" ht="11.25">
      <c r="B105" s="30"/>
      <c r="K105" s="34"/>
    </row>
    <row r="106" spans="1:13" ht="22.5">
      <c r="A106" s="29" t="s">
        <v>161</v>
      </c>
      <c r="B106" s="30" t="s">
        <v>156</v>
      </c>
      <c r="C106" s="31" t="s">
        <v>162</v>
      </c>
      <c r="D106" s="32" t="s">
        <v>163</v>
      </c>
      <c r="E106" s="33">
        <v>3538</v>
      </c>
      <c r="F106" s="3" t="s">
        <v>17</v>
      </c>
      <c r="G106" s="33">
        <v>3538</v>
      </c>
      <c r="H106" s="34">
        <v>67222</v>
      </c>
      <c r="I106" s="3" t="s">
        <v>17</v>
      </c>
      <c r="J106" s="3" t="s">
        <v>17</v>
      </c>
      <c r="K106" s="34">
        <f t="shared" si="0"/>
        <v>67222</v>
      </c>
      <c r="L106" s="3" t="s">
        <v>17</v>
      </c>
      <c r="M106" s="3" t="s">
        <v>17</v>
      </c>
    </row>
    <row r="107" spans="2:11" ht="11.25">
      <c r="B107" s="30"/>
      <c r="K107" s="34"/>
    </row>
    <row r="108" spans="1:13" ht="22.5">
      <c r="A108" s="29" t="s">
        <v>164</v>
      </c>
      <c r="B108" s="30" t="s">
        <v>156</v>
      </c>
      <c r="C108" s="31" t="s">
        <v>165</v>
      </c>
      <c r="D108" s="32" t="s">
        <v>163</v>
      </c>
      <c r="E108" s="33">
        <v>670</v>
      </c>
      <c r="F108" s="3" t="s">
        <v>17</v>
      </c>
      <c r="G108" s="33">
        <v>670</v>
      </c>
      <c r="H108" s="34">
        <v>12730</v>
      </c>
      <c r="I108" s="3" t="s">
        <v>17</v>
      </c>
      <c r="J108" s="3" t="s">
        <v>17</v>
      </c>
      <c r="K108" s="34">
        <f t="shared" si="0"/>
        <v>12730</v>
      </c>
      <c r="L108" s="3" t="s">
        <v>17</v>
      </c>
      <c r="M108" s="3" t="s">
        <v>17</v>
      </c>
    </row>
    <row r="109" spans="2:11" ht="11.25">
      <c r="B109" s="30"/>
      <c r="K109" s="34"/>
    </row>
    <row r="110" spans="1:13" ht="22.5">
      <c r="A110" s="29" t="s">
        <v>166</v>
      </c>
      <c r="B110" s="30" t="s">
        <v>156</v>
      </c>
      <c r="C110" s="31" t="s">
        <v>167</v>
      </c>
      <c r="D110" s="32" t="s">
        <v>168</v>
      </c>
      <c r="E110" s="33">
        <v>28</v>
      </c>
      <c r="F110" s="3" t="s">
        <v>17</v>
      </c>
      <c r="G110" s="33">
        <v>28</v>
      </c>
      <c r="H110" s="34">
        <v>201600</v>
      </c>
      <c r="I110" s="3" t="s">
        <v>17</v>
      </c>
      <c r="J110" s="3" t="s">
        <v>17</v>
      </c>
      <c r="K110" s="34">
        <f t="shared" si="0"/>
        <v>201600</v>
      </c>
      <c r="L110" s="3" t="s">
        <v>17</v>
      </c>
      <c r="M110" s="3" t="s">
        <v>17</v>
      </c>
    </row>
    <row r="111" spans="2:11" ht="11.25">
      <c r="B111" s="30"/>
      <c r="K111" s="34"/>
    </row>
    <row r="112" spans="1:13" ht="47.25" customHeight="1">
      <c r="A112" s="29" t="s">
        <v>169</v>
      </c>
      <c r="B112" s="30" t="s">
        <v>156</v>
      </c>
      <c r="C112" s="31" t="s">
        <v>170</v>
      </c>
      <c r="D112" s="32" t="s">
        <v>171</v>
      </c>
      <c r="E112" s="33">
        <v>8480</v>
      </c>
      <c r="F112" s="3" t="s">
        <v>17</v>
      </c>
      <c r="G112" s="33">
        <v>8480</v>
      </c>
      <c r="H112" s="34">
        <f>26*E112</f>
        <v>220480</v>
      </c>
      <c r="I112" s="3" t="s">
        <v>17</v>
      </c>
      <c r="J112" s="3" t="s">
        <v>17</v>
      </c>
      <c r="K112" s="34">
        <f t="shared" si="0"/>
        <v>220480</v>
      </c>
      <c r="L112" s="3" t="s">
        <v>17</v>
      </c>
      <c r="M112" s="3" t="s">
        <v>17</v>
      </c>
    </row>
    <row r="113" spans="2:11" ht="11.25">
      <c r="B113" s="30"/>
      <c r="K113" s="34"/>
    </row>
    <row r="114" spans="1:13" ht="46.5" customHeight="1">
      <c r="A114" s="29" t="s">
        <v>172</v>
      </c>
      <c r="B114" s="30" t="s">
        <v>156</v>
      </c>
      <c r="C114" s="31" t="s">
        <v>173</v>
      </c>
      <c r="D114" s="32" t="s">
        <v>174</v>
      </c>
      <c r="E114" s="33">
        <v>3560</v>
      </c>
      <c r="F114" s="3" t="s">
        <v>17</v>
      </c>
      <c r="G114" s="33">
        <v>3560</v>
      </c>
      <c r="H114" s="34">
        <f>39*E114</f>
        <v>138840</v>
      </c>
      <c r="I114" s="3" t="s">
        <v>17</v>
      </c>
      <c r="J114" s="3" t="s">
        <v>17</v>
      </c>
      <c r="K114" s="34">
        <f t="shared" si="0"/>
        <v>138840</v>
      </c>
      <c r="L114" s="3" t="s">
        <v>17</v>
      </c>
      <c r="M114" s="3" t="s">
        <v>17</v>
      </c>
    </row>
    <row r="115" spans="2:11" ht="11.25">
      <c r="B115" s="30"/>
      <c r="K115" s="34"/>
    </row>
    <row r="116" spans="1:13" ht="22.5">
      <c r="A116" s="29" t="s">
        <v>175</v>
      </c>
      <c r="B116" s="30" t="s">
        <v>156</v>
      </c>
      <c r="C116" s="31" t="s">
        <v>176</v>
      </c>
      <c r="D116" s="32" t="s">
        <v>71</v>
      </c>
      <c r="E116" s="33">
        <v>3257</v>
      </c>
      <c r="F116" s="3" t="s">
        <v>17</v>
      </c>
      <c r="G116" s="33">
        <f>E116</f>
        <v>3257</v>
      </c>
      <c r="H116" s="34">
        <f>10*G116</f>
        <v>32570</v>
      </c>
      <c r="I116" s="3" t="s">
        <v>17</v>
      </c>
      <c r="J116" s="3" t="s">
        <v>17</v>
      </c>
      <c r="K116" s="34">
        <f t="shared" si="0"/>
        <v>32570</v>
      </c>
      <c r="L116" s="3" t="s">
        <v>17</v>
      </c>
      <c r="M116" s="3" t="s">
        <v>17</v>
      </c>
    </row>
    <row r="117" spans="2:11" ht="11.25">
      <c r="B117" s="30"/>
      <c r="K117" s="34"/>
    </row>
    <row r="118" spans="1:13" ht="22.5">
      <c r="A118" s="29" t="s">
        <v>177</v>
      </c>
      <c r="B118" s="30" t="s">
        <v>156</v>
      </c>
      <c r="C118" s="31" t="s">
        <v>178</v>
      </c>
      <c r="D118" s="32" t="s">
        <v>179</v>
      </c>
      <c r="E118" s="33">
        <v>28</v>
      </c>
      <c r="F118" s="3" t="s">
        <v>17</v>
      </c>
      <c r="G118" s="33">
        <v>28</v>
      </c>
      <c r="H118" s="34">
        <v>3640</v>
      </c>
      <c r="I118" s="3" t="s">
        <v>17</v>
      </c>
      <c r="J118" s="3" t="s">
        <v>17</v>
      </c>
      <c r="K118" s="34">
        <f t="shared" si="0"/>
        <v>3640</v>
      </c>
      <c r="L118" s="3" t="s">
        <v>17</v>
      </c>
      <c r="M118" s="3" t="s">
        <v>17</v>
      </c>
    </row>
    <row r="119" spans="2:11" ht="11.25">
      <c r="B119" s="30"/>
      <c r="K119" s="34"/>
    </row>
    <row r="120" spans="1:13" ht="22.5">
      <c r="A120" s="29">
        <v>23</v>
      </c>
      <c r="B120" s="30" t="s">
        <v>156</v>
      </c>
      <c r="C120" s="31" t="s">
        <v>180</v>
      </c>
      <c r="D120" s="32" t="s">
        <v>181</v>
      </c>
      <c r="E120" s="33">
        <v>37</v>
      </c>
      <c r="F120" s="3" t="s">
        <v>17</v>
      </c>
      <c r="G120" s="33">
        <v>37</v>
      </c>
      <c r="H120" s="34">
        <v>37000</v>
      </c>
      <c r="I120" s="3" t="s">
        <v>17</v>
      </c>
      <c r="J120" s="3" t="s">
        <v>17</v>
      </c>
      <c r="K120" s="34">
        <f t="shared" si="0"/>
        <v>37000</v>
      </c>
      <c r="L120" s="3" t="s">
        <v>17</v>
      </c>
      <c r="M120" s="3" t="s">
        <v>17</v>
      </c>
    </row>
    <row r="121" ht="11.25">
      <c r="K121" s="34"/>
    </row>
    <row r="122" spans="2:13" ht="11.25">
      <c r="B122" s="51" t="s">
        <v>182</v>
      </c>
      <c r="C122" s="51"/>
      <c r="H122" s="34">
        <f>SUM(H102:H121)</f>
        <v>926582</v>
      </c>
      <c r="I122" s="3" t="s">
        <v>17</v>
      </c>
      <c r="J122" s="3" t="s">
        <v>17</v>
      </c>
      <c r="K122" s="34">
        <f t="shared" si="0"/>
        <v>926582</v>
      </c>
      <c r="M122" s="3" t="s">
        <v>17</v>
      </c>
    </row>
    <row r="123" spans="2:6" ht="11.25">
      <c r="B123" s="31"/>
      <c r="C123" s="31"/>
      <c r="F123" s="35"/>
    </row>
    <row r="124" spans="2:13" ht="11.25">
      <c r="B124" s="47" t="s">
        <v>183</v>
      </c>
      <c r="C124" s="47"/>
      <c r="H124" s="3" t="s">
        <v>17</v>
      </c>
      <c r="I124" s="3" t="s">
        <v>17</v>
      </c>
      <c r="J124" s="3" t="s">
        <v>17</v>
      </c>
      <c r="K124" s="3" t="s">
        <v>17</v>
      </c>
      <c r="M124" s="33">
        <v>1111.5</v>
      </c>
    </row>
    <row r="125" spans="2:13" ht="11.25">
      <c r="B125" s="1"/>
      <c r="C125" s="1"/>
      <c r="F125" s="35"/>
      <c r="J125" s="3"/>
      <c r="M125" s="3"/>
    </row>
    <row r="126" spans="2:13" ht="11.25">
      <c r="B126" s="47" t="s">
        <v>184</v>
      </c>
      <c r="C126" s="47"/>
      <c r="H126" s="3" t="s">
        <v>17</v>
      </c>
      <c r="I126" s="34">
        <v>35866.56</v>
      </c>
      <c r="J126" s="3" t="s">
        <v>17</v>
      </c>
      <c r="K126" s="3" t="s">
        <v>17</v>
      </c>
      <c r="M126" s="3" t="s">
        <v>17</v>
      </c>
    </row>
    <row r="127" spans="2:13" ht="11.25">
      <c r="B127" s="1"/>
      <c r="C127" s="1"/>
      <c r="F127" s="35"/>
      <c r="J127" s="3"/>
      <c r="M127" s="3"/>
    </row>
    <row r="128" spans="2:13" ht="11.25">
      <c r="B128" s="52" t="s">
        <v>185</v>
      </c>
      <c r="C128" s="52"/>
      <c r="H128" s="34">
        <f>H122+H99</f>
        <v>1399996.5435968</v>
      </c>
      <c r="I128" s="36">
        <v>35866.56</v>
      </c>
      <c r="M128" s="33">
        <v>1111.5</v>
      </c>
    </row>
    <row r="129" spans="2:13" ht="11.25">
      <c r="B129" s="41" t="s">
        <v>186</v>
      </c>
      <c r="C129" s="41"/>
      <c r="H129" s="34">
        <f>H128</f>
        <v>1399996.5435968</v>
      </c>
      <c r="I129" s="36">
        <v>35866.56</v>
      </c>
      <c r="M129" s="33">
        <v>1111.5</v>
      </c>
    </row>
    <row r="130" spans="2:13" ht="11.25">
      <c r="B130" s="41" t="s">
        <v>187</v>
      </c>
      <c r="C130" s="41"/>
      <c r="H130" s="34">
        <f>H129</f>
        <v>1399996.5435968</v>
      </c>
      <c r="I130" s="36">
        <v>35866.56</v>
      </c>
      <c r="M130" s="33">
        <v>1111.5</v>
      </c>
    </row>
    <row r="131" spans="2:13" ht="11.25">
      <c r="B131" s="41"/>
      <c r="C131" s="41"/>
      <c r="H131" s="34"/>
      <c r="I131" s="36"/>
      <c r="M131" s="33"/>
    </row>
    <row r="133" spans="2:11" ht="11.25">
      <c r="B133" t="s">
        <v>188</v>
      </c>
      <c r="E133" t="s">
        <v>189</v>
      </c>
      <c r="K133" s="42"/>
    </row>
    <row r="134" spans="2:5" ht="11.25">
      <c r="B134" t="s">
        <v>190</v>
      </c>
      <c r="E134" t="s">
        <v>191</v>
      </c>
    </row>
    <row r="135" ht="11.25">
      <c r="K135" s="42"/>
    </row>
    <row r="136" ht="15.75">
      <c r="A136" s="55" t="s">
        <v>206</v>
      </c>
    </row>
    <row r="137" ht="15.75">
      <c r="A137" s="55" t="s">
        <v>207</v>
      </c>
    </row>
    <row r="138" ht="15.75">
      <c r="A138" s="56" t="s">
        <v>208</v>
      </c>
    </row>
    <row r="139" ht="15.75">
      <c r="A139" s="56" t="s">
        <v>209</v>
      </c>
    </row>
    <row r="140" ht="15.75">
      <c r="A140" s="56" t="s">
        <v>210</v>
      </c>
    </row>
    <row r="141" ht="15.75">
      <c r="A141" s="56" t="s">
        <v>211</v>
      </c>
    </row>
    <row r="142" ht="15.75">
      <c r="A142" s="56" t="s">
        <v>212</v>
      </c>
    </row>
    <row r="143" ht="16.5">
      <c r="A143" s="57" t="s">
        <v>213</v>
      </c>
    </row>
    <row r="144" ht="16.5">
      <c r="A144" s="58" t="s">
        <v>214</v>
      </c>
    </row>
    <row r="145" ht="16.5">
      <c r="A145" s="58" t="s">
        <v>215</v>
      </c>
    </row>
    <row r="146" ht="12.75">
      <c r="A146" s="57" t="s">
        <v>216</v>
      </c>
    </row>
    <row r="147" ht="12.75">
      <c r="A147" s="58" t="s">
        <v>217</v>
      </c>
    </row>
    <row r="148" ht="12.75">
      <c r="A148" s="58" t="s">
        <v>218</v>
      </c>
    </row>
    <row r="149" ht="12.75">
      <c r="A149" s="58" t="s">
        <v>219</v>
      </c>
    </row>
    <row r="150" ht="12.75">
      <c r="A150" s="58"/>
    </row>
    <row r="151" ht="12.75">
      <c r="A151" s="58" t="s">
        <v>220</v>
      </c>
    </row>
    <row r="152" spans="1:2" ht="16.5">
      <c r="A152" s="59" t="s">
        <v>17</v>
      </c>
      <c r="B152" s="59" t="s">
        <v>221</v>
      </c>
    </row>
    <row r="153" ht="16.5">
      <c r="A153" s="59"/>
    </row>
    <row r="154" ht="16.5">
      <c r="A154" s="59"/>
    </row>
    <row r="155" ht="16.5">
      <c r="A155" s="60" t="s">
        <v>222</v>
      </c>
    </row>
    <row r="156" ht="16.5">
      <c r="A156" s="61"/>
    </row>
    <row r="157" ht="16.5">
      <c r="A157" s="59" t="s">
        <v>223</v>
      </c>
    </row>
    <row r="158" ht="17.25" thickBot="1">
      <c r="A158" s="59"/>
    </row>
    <row r="159" spans="1:3" ht="54" customHeight="1">
      <c r="A159" s="64" t="s">
        <v>224</v>
      </c>
      <c r="B159" s="64" t="s">
        <v>225</v>
      </c>
      <c r="C159" s="64" t="s">
        <v>226</v>
      </c>
    </row>
    <row r="160" spans="1:3" ht="12" thickBot="1">
      <c r="A160" s="65"/>
      <c r="B160" s="65"/>
      <c r="C160" s="65"/>
    </row>
    <row r="161" spans="1:3" ht="83.25" thickBot="1">
      <c r="A161" s="62">
        <v>1</v>
      </c>
      <c r="B161" s="63" t="s">
        <v>227</v>
      </c>
      <c r="C161" s="63" t="s">
        <v>228</v>
      </c>
    </row>
    <row r="162" spans="1:3" ht="83.25" thickBot="1">
      <c r="A162" s="62">
        <v>2</v>
      </c>
      <c r="B162" s="63" t="s">
        <v>229</v>
      </c>
      <c r="C162" s="63">
        <v>3.14</v>
      </c>
    </row>
    <row r="163" spans="1:3" ht="116.25" thickBot="1">
      <c r="A163" s="64">
        <v>3</v>
      </c>
      <c r="B163" s="63" t="s">
        <v>230</v>
      </c>
      <c r="C163" s="63" t="s">
        <v>231</v>
      </c>
    </row>
    <row r="164" spans="1:3" ht="182.25" thickBot="1">
      <c r="A164" s="65"/>
      <c r="B164" s="63" t="s">
        <v>232</v>
      </c>
      <c r="C164" s="63" t="s">
        <v>233</v>
      </c>
    </row>
    <row r="165" spans="1:3" ht="215.25" thickBot="1">
      <c r="A165" s="62">
        <v>4</v>
      </c>
      <c r="B165" s="63" t="s">
        <v>234</v>
      </c>
      <c r="C165" s="63">
        <v>4.47</v>
      </c>
    </row>
    <row r="166" spans="1:3" ht="182.25" thickBot="1">
      <c r="A166" s="62">
        <v>5</v>
      </c>
      <c r="B166" s="63" t="s">
        <v>235</v>
      </c>
      <c r="C166" s="63" t="s">
        <v>236</v>
      </c>
    </row>
    <row r="167" ht="16.5">
      <c r="A167" s="61"/>
    </row>
    <row r="168" ht="16.5">
      <c r="A168" s="61"/>
    </row>
    <row r="169" ht="16.5">
      <c r="A169" s="59" t="s">
        <v>237</v>
      </c>
    </row>
    <row r="170" ht="16.5">
      <c r="A170" s="59"/>
    </row>
    <row r="171" ht="16.5">
      <c r="A171" s="59" t="s">
        <v>238</v>
      </c>
    </row>
    <row r="172" ht="16.5">
      <c r="A172" s="59" t="s">
        <v>239</v>
      </c>
    </row>
    <row r="173" ht="16.5">
      <c r="A173" s="59" t="s">
        <v>240</v>
      </c>
    </row>
  </sheetData>
  <sheetProtection/>
  <mergeCells count="36">
    <mergeCell ref="B88:C88"/>
    <mergeCell ref="B90:C90"/>
    <mergeCell ref="A159:A160"/>
    <mergeCell ref="B159:B160"/>
    <mergeCell ref="C159:C160"/>
    <mergeCell ref="A163:A164"/>
    <mergeCell ref="B128:C128"/>
    <mergeCell ref="B40:C40"/>
    <mergeCell ref="B42:C42"/>
    <mergeCell ref="B54:C54"/>
    <mergeCell ref="B122:C122"/>
    <mergeCell ref="B56:C56"/>
    <mergeCell ref="B58:C58"/>
    <mergeCell ref="B60:C60"/>
    <mergeCell ref="B76:C76"/>
    <mergeCell ref="B78:C78"/>
    <mergeCell ref="B92:C92"/>
    <mergeCell ref="A10:G10"/>
    <mergeCell ref="H10:I10"/>
    <mergeCell ref="B38:C38"/>
    <mergeCell ref="B124:C124"/>
    <mergeCell ref="B126:C126"/>
    <mergeCell ref="B80:C80"/>
    <mergeCell ref="B82:C82"/>
    <mergeCell ref="B84:C84"/>
    <mergeCell ref="B86:C86"/>
    <mergeCell ref="B97:D97"/>
    <mergeCell ref="K9:L9"/>
    <mergeCell ref="K10:L10"/>
    <mergeCell ref="K11:L11"/>
    <mergeCell ref="B32:C32"/>
    <mergeCell ref="B34:C34"/>
    <mergeCell ref="B36:C36"/>
    <mergeCell ref="B62:C62"/>
    <mergeCell ref="B64:C64"/>
    <mergeCell ref="B74:C74"/>
  </mergeCells>
  <printOptions/>
  <pageMargins left="0.7480314960629921" right="0.35433070866141736" top="0.3937007874015748" bottom="0.393700787401574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Абдуллаева Ольга Сергеевна</cp:lastModifiedBy>
  <cp:lastPrinted>2011-04-07T10:42:48Z</cp:lastPrinted>
  <dcterms:created xsi:type="dcterms:W3CDTF">2011-03-03T10:49:29Z</dcterms:created>
  <dcterms:modified xsi:type="dcterms:W3CDTF">2011-05-11T03:03:43Z</dcterms:modified>
  <cp:category/>
  <cp:version/>
  <cp:contentType/>
  <cp:contentStatus/>
</cp:coreProperties>
</file>